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85949bb4448e44/VUR hallitus 2025/Kisat/"/>
    </mc:Choice>
  </mc:AlternateContent>
  <xr:revisionPtr revIDLastSave="483" documentId="13_ncr:1_{452EA1D4-C834-8242-B125-706781622D38}" xr6:coauthVersionLast="47" xr6:coauthVersionMax="47" xr10:uidLastSave="{0ECFE521-67F4-3642-9608-6188D237EBFE}"/>
  <bookViews>
    <workbookView xWindow="0" yWindow="500" windowWidth="28800" windowHeight="16240" xr2:uid="{30E824D2-6A39-4A84-BB3D-3205BF2F9079}"/>
  </bookViews>
  <sheets>
    <sheet name="estekisat 2025" sheetId="1" r:id="rId1"/>
    <sheet name="koulukisat 2025" sheetId="5" r:id="rId2"/>
    <sheet name="VUR CUP" sheetId="3" state="hidden" r:id="rId3"/>
  </sheets>
  <definedNames>
    <definedName name="_xlnm._FilterDatabase" localSheetId="0" hidden="1">'estekisat 2025'!$A$5:$AM$5</definedName>
    <definedName name="_xlnm._FilterDatabase" localSheetId="1" hidden="1">'koulukisat 2025'!$A$4:$R$4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" i="5" l="1"/>
  <c r="R6" i="5"/>
  <c r="R13" i="5"/>
  <c r="H32" i="5"/>
  <c r="H30" i="5"/>
  <c r="H22" i="5"/>
  <c r="R7" i="5"/>
  <c r="R12" i="5"/>
  <c r="R15" i="5"/>
  <c r="R14" i="5"/>
  <c r="R10" i="5"/>
  <c r="R17" i="5"/>
  <c r="R9" i="5"/>
  <c r="R11" i="5"/>
  <c r="R16" i="5"/>
  <c r="N8" i="5"/>
  <c r="R8" i="5" s="1"/>
  <c r="X9" i="1"/>
  <c r="L7" i="1"/>
  <c r="X15" i="1"/>
  <c r="X21" i="1"/>
  <c r="X13" i="1"/>
  <c r="X17" i="1"/>
  <c r="X18" i="1"/>
  <c r="X20" i="1"/>
  <c r="X12" i="1"/>
  <c r="X8" i="1"/>
  <c r="X24" i="1"/>
  <c r="X22" i="1"/>
  <c r="X26" i="1"/>
  <c r="X16" i="1"/>
  <c r="X25" i="1"/>
  <c r="X23" i="1"/>
  <c r="V6" i="1"/>
  <c r="T11" i="1"/>
  <c r="X11" i="1" s="1"/>
  <c r="T7" i="1"/>
  <c r="R19" i="1"/>
  <c r="X19" i="1" s="1"/>
  <c r="R14" i="1"/>
  <c r="X14" i="1" s="1"/>
  <c r="R10" i="1"/>
  <c r="X10" i="1" s="1"/>
  <c r="Q6" i="1" l="1"/>
  <c r="X6" i="1" s="1"/>
  <c r="X7" i="1"/>
  <c r="I18" i="3" l="1"/>
  <c r="I17" i="3"/>
  <c r="I16" i="3"/>
  <c r="I15" i="3"/>
  <c r="I14" i="3"/>
  <c r="I13" i="3"/>
  <c r="D15" i="3" l="1"/>
  <c r="D14" i="3"/>
  <c r="C13" i="3"/>
</calcChain>
</file>

<file path=xl/sharedStrings.xml><?xml version="1.0" encoding="utf-8"?>
<sst xmlns="http://schemas.openxmlformats.org/spreadsheetml/2006/main" count="296" uniqueCount="112">
  <si>
    <t>VUR</t>
  </si>
  <si>
    <t>Aada Vesa</t>
  </si>
  <si>
    <t>Laura Jylhä</t>
  </si>
  <si>
    <t>Anniina Teittinen</t>
  </si>
  <si>
    <t>Hanna Virtanen</t>
  </si>
  <si>
    <t>Jutta Soininen</t>
  </si>
  <si>
    <t>Emma Laukkarinen</t>
  </si>
  <si>
    <t>Vilma Niiranen</t>
  </si>
  <si>
    <t>Mirja Tuomainen</t>
  </si>
  <si>
    <t>Ilona Vanhanen</t>
  </si>
  <si>
    <t>SIJOITUKSET</t>
  </si>
  <si>
    <t>PISTEET:</t>
  </si>
  <si>
    <t>KOULU</t>
  </si>
  <si>
    <t>c</t>
  </si>
  <si>
    <t>b</t>
  </si>
  <si>
    <t>a</t>
  </si>
  <si>
    <t>-</t>
  </si>
  <si>
    <t>Aada vesa</t>
  </si>
  <si>
    <t>Pisteet</t>
  </si>
  <si>
    <t>HannaVirtanen</t>
  </si>
  <si>
    <t>Rahat</t>
  </si>
  <si>
    <t>ESTEET</t>
  </si>
  <si>
    <t>Maaria Paintola</t>
  </si>
  <si>
    <t>Ronja Vehviläinen</t>
  </si>
  <si>
    <t>KOULUKISAT</t>
  </si>
  <si>
    <t>ESTEKISAT</t>
  </si>
  <si>
    <t>seura</t>
  </si>
  <si>
    <t>9.3.</t>
  </si>
  <si>
    <t>HeC</t>
  </si>
  <si>
    <t>HeB</t>
  </si>
  <si>
    <t>23.2.</t>
  </si>
  <si>
    <t>Erika Hämäläinen</t>
  </si>
  <si>
    <t>Helmi Pakarinen</t>
  </si>
  <si>
    <t>Eea Hakala</t>
  </si>
  <si>
    <t>Alisa Lackman</t>
  </si>
  <si>
    <t>Helmi Lehtomäki</t>
  </si>
  <si>
    <t>Elsi Jaatinen</t>
  </si>
  <si>
    <t>Iisa Markkanen</t>
  </si>
  <si>
    <t>Minea Utriainen</t>
  </si>
  <si>
    <t>Tanja Tissari</t>
  </si>
  <si>
    <t>Ninja Malava</t>
  </si>
  <si>
    <t>Venla Hynninen</t>
  </si>
  <si>
    <t>5.4.</t>
  </si>
  <si>
    <t>60 cm</t>
  </si>
  <si>
    <t>Elsa Hartikainen</t>
  </si>
  <si>
    <t>Tessa Eronen</t>
  </si>
  <si>
    <t>17.5.</t>
  </si>
  <si>
    <t>70 cm</t>
  </si>
  <si>
    <t>80 cm</t>
  </si>
  <si>
    <t>Alina Korhonen</t>
  </si>
  <si>
    <t>7.9.</t>
  </si>
  <si>
    <t>seura, tuntiratsastajien aluemestaruus</t>
  </si>
  <si>
    <t>Lotta Ruhanen</t>
  </si>
  <si>
    <t>Elle Kauppinen</t>
  </si>
  <si>
    <t>Saila Partanen</t>
  </si>
  <si>
    <t>13.4.</t>
  </si>
  <si>
    <t>HA-71</t>
  </si>
  <si>
    <t>Aurora Keitaa</t>
  </si>
  <si>
    <t>15.6.</t>
  </si>
  <si>
    <t>Neena Harlamow</t>
  </si>
  <si>
    <t>Enne Parkkonen</t>
  </si>
  <si>
    <t>30.8.</t>
  </si>
  <si>
    <t>mitalit</t>
  </si>
  <si>
    <t>5.7.</t>
  </si>
  <si>
    <t>TUNTSARIT</t>
  </si>
  <si>
    <t>70 cm (tervet.)</t>
  </si>
  <si>
    <t>6.7.</t>
  </si>
  <si>
    <t>75 cm (mest., ponit)</t>
  </si>
  <si>
    <t>Tiina Oksanen</t>
  </si>
  <si>
    <t>6.9.</t>
  </si>
  <si>
    <t>HeD</t>
  </si>
  <si>
    <t>Iina Pyymäki</t>
  </si>
  <si>
    <t>29.3.</t>
  </si>
  <si>
    <t>HeA</t>
  </si>
  <si>
    <t>29.5.</t>
  </si>
  <si>
    <t>23.8.</t>
  </si>
  <si>
    <t>alue</t>
  </si>
  <si>
    <t>4.7.</t>
  </si>
  <si>
    <t>HeB (karsinta, ponit)</t>
  </si>
  <si>
    <t>* Aurora Keitaa</t>
  </si>
  <si>
    <t>Alue</t>
  </si>
  <si>
    <t>HeB, aluehallimestaruus</t>
  </si>
  <si>
    <t>Pkur</t>
  </si>
  <si>
    <t>20.4.</t>
  </si>
  <si>
    <t>15.3.</t>
  </si>
  <si>
    <t>Suovari</t>
  </si>
  <si>
    <t>Seura</t>
  </si>
  <si>
    <t>2.</t>
  </si>
  <si>
    <t>8.6.</t>
  </si>
  <si>
    <t>KuoR</t>
  </si>
  <si>
    <t>3.</t>
  </si>
  <si>
    <t>Kansallinen</t>
  </si>
  <si>
    <t>18.7.</t>
  </si>
  <si>
    <t>EKR</t>
  </si>
  <si>
    <t>27.7.</t>
  </si>
  <si>
    <t>LOR</t>
  </si>
  <si>
    <t>3.8.</t>
  </si>
  <si>
    <t>HR</t>
  </si>
  <si>
    <t>HeA, ponicup finaali</t>
  </si>
  <si>
    <t>13.9.</t>
  </si>
  <si>
    <t>ETD</t>
  </si>
  <si>
    <t>HeB, aluemestaruus ponit</t>
  </si>
  <si>
    <t>HeB, aluemestaruus lapset</t>
  </si>
  <si>
    <t>1. (+kulta)</t>
  </si>
  <si>
    <t>(pronssi)</t>
  </si>
  <si>
    <t>Pvm</t>
  </si>
  <si>
    <t>Järjestäjä</t>
  </si>
  <si>
    <t>Taso</t>
  </si>
  <si>
    <t>Luokka</t>
  </si>
  <si>
    <t>Sijoitus</t>
  </si>
  <si>
    <t>YHTEENSÄ</t>
  </si>
  <si>
    <t>Aurora Keitaa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</si>
</sst>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16" fontId="0" fillId="0" borderId="0" xfId="0" applyNumberFormat="1"/>
    <xf numFmtId="0" fontId="0" fillId="0" borderId="2" xfId="0" applyBorder="1"/>
    <xf numFmtId="2" fontId="0" fillId="0" borderId="0" xfId="0" applyNumberFormat="1"/>
    <xf numFmtId="0" fontId="2" fillId="2" borderId="0" xfId="0" applyFont="1" applyFill="1"/>
    <xf numFmtId="0" fontId="3" fillId="2" borderId="0" xfId="0" applyFont="1" applyFill="1"/>
    <xf numFmtId="0" fontId="1" fillId="0" borderId="2" xfId="0" applyFont="1" applyBorder="1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1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1" fillId="0" borderId="3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67D0-5309-40EE-A9A1-A10484A93E25}">
  <dimension ref="A2:AM28"/>
  <sheetViews>
    <sheetView tabSelected="1" zoomScale="80" zoomScaleNormal="80" workbookViewId="0">
      <pane xSplit="1" topLeftCell="G1" activePane="topRight" state="frozen"/>
      <selection pane="topRight" activeCell="X6" sqref="X6"/>
    </sheetView>
  </sheetViews>
  <sheetFormatPr baseColWidth="10" defaultColWidth="8.83203125" defaultRowHeight="15" x14ac:dyDescent="0.2"/>
  <cols>
    <col min="1" max="1" width="17.5" customWidth="1"/>
    <col min="2" max="21" width="9.33203125" customWidth="1"/>
    <col min="22" max="23" width="9.5" customWidth="1"/>
    <col min="24" max="24" width="9.1640625" style="5" customWidth="1"/>
    <col min="25" max="25" width="9.1640625" customWidth="1"/>
    <col min="26" max="26" width="10.1640625" bestFit="1" customWidth="1"/>
  </cols>
  <sheetData>
    <row r="2" spans="1:39" x14ac:dyDescent="0.2">
      <c r="B2" t="s">
        <v>30</v>
      </c>
      <c r="C2" t="s">
        <v>30</v>
      </c>
      <c r="D2" t="s">
        <v>42</v>
      </c>
      <c r="E2" t="s">
        <v>42</v>
      </c>
      <c r="F2" t="s">
        <v>55</v>
      </c>
      <c r="G2" t="s">
        <v>55</v>
      </c>
      <c r="H2" t="s">
        <v>46</v>
      </c>
      <c r="I2" t="s">
        <v>46</v>
      </c>
      <c r="J2" t="s">
        <v>46</v>
      </c>
      <c r="K2" t="s">
        <v>58</v>
      </c>
      <c r="L2" t="s">
        <v>58</v>
      </c>
      <c r="M2" t="s">
        <v>63</v>
      </c>
      <c r="N2" t="s">
        <v>66</v>
      </c>
      <c r="P2" t="s">
        <v>61</v>
      </c>
      <c r="Q2" t="s">
        <v>61</v>
      </c>
      <c r="R2" t="s">
        <v>50</v>
      </c>
      <c r="T2" t="s">
        <v>50</v>
      </c>
      <c r="V2" t="s">
        <v>50</v>
      </c>
      <c r="AF2" s="1"/>
      <c r="AG2" s="1"/>
      <c r="AH2" s="1"/>
      <c r="AI2" s="1"/>
      <c r="AJ2" s="1"/>
      <c r="AK2" s="1"/>
      <c r="AL2" s="1"/>
      <c r="AM2" s="1"/>
    </row>
    <row r="3" spans="1:39" s="8" customFormat="1" x14ac:dyDescent="0.2">
      <c r="A3" s="8" t="s">
        <v>25</v>
      </c>
      <c r="B3" s="9" t="s">
        <v>0</v>
      </c>
      <c r="C3" s="9" t="s">
        <v>0</v>
      </c>
      <c r="D3" s="9" t="s">
        <v>0</v>
      </c>
      <c r="E3" s="9" t="s">
        <v>0</v>
      </c>
      <c r="F3" s="9" t="s">
        <v>56</v>
      </c>
      <c r="G3" s="9" t="s">
        <v>56</v>
      </c>
      <c r="H3" s="9" t="s">
        <v>0</v>
      </c>
      <c r="I3" s="9" t="s">
        <v>0</v>
      </c>
      <c r="J3" s="9" t="s">
        <v>0</v>
      </c>
      <c r="K3" s="9" t="s">
        <v>56</v>
      </c>
      <c r="L3" s="9" t="s">
        <v>56</v>
      </c>
      <c r="M3" s="9" t="s">
        <v>64</v>
      </c>
      <c r="N3" s="9" t="s">
        <v>64</v>
      </c>
      <c r="O3" s="9"/>
      <c r="P3" s="9" t="s">
        <v>56</v>
      </c>
      <c r="Q3" s="9" t="s">
        <v>56</v>
      </c>
      <c r="R3" s="9" t="s">
        <v>0</v>
      </c>
      <c r="S3" s="9"/>
      <c r="T3" s="9" t="s">
        <v>0</v>
      </c>
      <c r="U3" s="9"/>
      <c r="V3" s="9" t="s">
        <v>0</v>
      </c>
      <c r="W3" s="9"/>
      <c r="X3" s="6"/>
    </row>
    <row r="4" spans="1:39" s="10" customFormat="1" ht="80" x14ac:dyDescent="0.2">
      <c r="B4" s="10" t="s">
        <v>26</v>
      </c>
      <c r="C4" s="10" t="s">
        <v>26</v>
      </c>
      <c r="D4" s="10" t="s">
        <v>26</v>
      </c>
      <c r="E4" s="10" t="s">
        <v>26</v>
      </c>
      <c r="F4" s="10" t="s">
        <v>26</v>
      </c>
      <c r="G4" s="10" t="s">
        <v>26</v>
      </c>
      <c r="H4" s="10" t="s">
        <v>26</v>
      </c>
      <c r="I4" s="10" t="s">
        <v>26</v>
      </c>
      <c r="J4" s="10" t="s">
        <v>26</v>
      </c>
      <c r="K4" s="10" t="s">
        <v>26</v>
      </c>
      <c r="L4" s="10" t="s">
        <v>26</v>
      </c>
      <c r="M4" s="10" t="s">
        <v>26</v>
      </c>
      <c r="N4" s="10" t="s">
        <v>26</v>
      </c>
      <c r="P4" s="10" t="s">
        <v>26</v>
      </c>
      <c r="Q4" s="10" t="s">
        <v>26</v>
      </c>
      <c r="R4" s="10" t="s">
        <v>51</v>
      </c>
      <c r="T4" s="10" t="s">
        <v>51</v>
      </c>
      <c r="V4" s="10" t="s">
        <v>51</v>
      </c>
      <c r="X4" s="11"/>
      <c r="AA4" s="12"/>
      <c r="AB4" s="13"/>
    </row>
    <row r="5" spans="1:39" s="10" customFormat="1" ht="48" x14ac:dyDescent="0.2">
      <c r="A5" s="14" t="s">
        <v>10</v>
      </c>
      <c r="B5" s="15" t="s">
        <v>47</v>
      </c>
      <c r="C5" s="15" t="s">
        <v>43</v>
      </c>
      <c r="D5" s="15" t="s">
        <v>47</v>
      </c>
      <c r="E5" s="15" t="s">
        <v>43</v>
      </c>
      <c r="F5" s="15" t="s">
        <v>43</v>
      </c>
      <c r="G5" s="15" t="s">
        <v>47</v>
      </c>
      <c r="H5" s="15" t="s">
        <v>47</v>
      </c>
      <c r="I5" s="15" t="s">
        <v>48</v>
      </c>
      <c r="J5" s="15" t="s">
        <v>43</v>
      </c>
      <c r="K5" s="15" t="s">
        <v>43</v>
      </c>
      <c r="L5" s="15" t="s">
        <v>47</v>
      </c>
      <c r="M5" s="15" t="s">
        <v>65</v>
      </c>
      <c r="N5" s="15" t="s">
        <v>67</v>
      </c>
      <c r="O5" s="15" t="s">
        <v>62</v>
      </c>
      <c r="P5" s="15" t="s">
        <v>43</v>
      </c>
      <c r="Q5" s="15" t="s">
        <v>47</v>
      </c>
      <c r="R5" s="15" t="s">
        <v>43</v>
      </c>
      <c r="S5" s="15" t="s">
        <v>62</v>
      </c>
      <c r="T5" s="15" t="s">
        <v>47</v>
      </c>
      <c r="U5" s="15" t="s">
        <v>62</v>
      </c>
      <c r="V5" s="15" t="s">
        <v>48</v>
      </c>
      <c r="W5" s="15" t="s">
        <v>62</v>
      </c>
      <c r="X5" s="20" t="s">
        <v>110</v>
      </c>
    </row>
    <row r="6" spans="1:39" x14ac:dyDescent="0.2">
      <c r="A6" s="3" t="s">
        <v>45</v>
      </c>
      <c r="D6">
        <v>2.5</v>
      </c>
      <c r="I6">
        <v>2.5</v>
      </c>
      <c r="L6">
        <v>1</v>
      </c>
      <c r="M6">
        <v>1</v>
      </c>
      <c r="N6">
        <v>9</v>
      </c>
      <c r="O6">
        <v>3</v>
      </c>
      <c r="Q6">
        <f>3+2.5</f>
        <v>5.5</v>
      </c>
      <c r="V6">
        <f>4.5</f>
        <v>4.5</v>
      </c>
      <c r="W6">
        <v>2</v>
      </c>
      <c r="X6" s="6">
        <f>SUM(B6:W6)</f>
        <v>31</v>
      </c>
    </row>
    <row r="7" spans="1:39" x14ac:dyDescent="0.2">
      <c r="A7" s="3" t="s">
        <v>32</v>
      </c>
      <c r="B7">
        <v>3</v>
      </c>
      <c r="D7">
        <v>2</v>
      </c>
      <c r="H7">
        <v>3</v>
      </c>
      <c r="I7">
        <v>3</v>
      </c>
      <c r="L7">
        <f>1+1</f>
        <v>2</v>
      </c>
      <c r="T7">
        <f>3+2</f>
        <v>5</v>
      </c>
      <c r="U7">
        <v>2</v>
      </c>
      <c r="X7" s="6">
        <f>SUM(B7:W7)</f>
        <v>20</v>
      </c>
    </row>
    <row r="8" spans="1:39" x14ac:dyDescent="0.2">
      <c r="A8" s="3" t="s">
        <v>44</v>
      </c>
      <c r="D8">
        <v>3</v>
      </c>
      <c r="L8">
        <v>1</v>
      </c>
      <c r="M8">
        <v>1</v>
      </c>
      <c r="N8">
        <v>8.5</v>
      </c>
      <c r="Q8">
        <v>2</v>
      </c>
      <c r="W8">
        <v>1</v>
      </c>
      <c r="X8" s="6">
        <f>SUM(B8:W8)</f>
        <v>16.5</v>
      </c>
    </row>
    <row r="9" spans="1:39" x14ac:dyDescent="0.2">
      <c r="A9" s="3" t="s">
        <v>31</v>
      </c>
      <c r="B9">
        <v>2.5</v>
      </c>
      <c r="E9">
        <v>1</v>
      </c>
      <c r="H9">
        <v>2.5</v>
      </c>
      <c r="M9">
        <v>1</v>
      </c>
      <c r="N9">
        <v>8.5</v>
      </c>
      <c r="X9" s="6">
        <f>SUM(B9:W9)</f>
        <v>15.5</v>
      </c>
    </row>
    <row r="10" spans="1:39" x14ac:dyDescent="0.2">
      <c r="A10" s="3" t="s">
        <v>33</v>
      </c>
      <c r="C10">
        <v>1</v>
      </c>
      <c r="E10">
        <v>1</v>
      </c>
      <c r="J10">
        <v>1</v>
      </c>
      <c r="R10">
        <f>1.5</f>
        <v>1.5</v>
      </c>
      <c r="S10">
        <v>3</v>
      </c>
      <c r="X10" s="6">
        <f>SUM(B10:W10)</f>
        <v>7.5</v>
      </c>
    </row>
    <row r="11" spans="1:39" x14ac:dyDescent="0.2">
      <c r="A11" s="3" t="s">
        <v>54</v>
      </c>
      <c r="L11">
        <v>1</v>
      </c>
      <c r="M11">
        <v>1</v>
      </c>
      <c r="T11">
        <f>2.5</f>
        <v>2.5</v>
      </c>
      <c r="U11">
        <v>3</v>
      </c>
      <c r="X11" s="6">
        <f>SUM(B11:W11)</f>
        <v>7.5</v>
      </c>
    </row>
    <row r="12" spans="1:39" x14ac:dyDescent="0.2">
      <c r="A12" s="3" t="s">
        <v>40</v>
      </c>
      <c r="C12">
        <v>1</v>
      </c>
      <c r="F12">
        <v>1</v>
      </c>
      <c r="G12">
        <v>2</v>
      </c>
      <c r="J12">
        <v>1</v>
      </c>
      <c r="K12">
        <v>1</v>
      </c>
      <c r="X12" s="6">
        <f>SUM(B12:W12)</f>
        <v>6</v>
      </c>
    </row>
    <row r="13" spans="1:39" x14ac:dyDescent="0.2">
      <c r="A13" s="3" t="s">
        <v>36</v>
      </c>
      <c r="C13">
        <v>1</v>
      </c>
      <c r="E13">
        <v>1</v>
      </c>
      <c r="J13">
        <v>1</v>
      </c>
      <c r="P13">
        <v>2</v>
      </c>
      <c r="R13">
        <v>0.5</v>
      </c>
      <c r="X13" s="6">
        <f>SUM(B13:W13)</f>
        <v>5.5</v>
      </c>
    </row>
    <row r="14" spans="1:39" x14ac:dyDescent="0.2">
      <c r="A14" s="3" t="s">
        <v>41</v>
      </c>
      <c r="C14">
        <v>1</v>
      </c>
      <c r="E14">
        <v>1</v>
      </c>
      <c r="F14">
        <v>1</v>
      </c>
      <c r="J14">
        <v>1</v>
      </c>
      <c r="R14">
        <f>0.5</f>
        <v>0.5</v>
      </c>
      <c r="S14">
        <v>1</v>
      </c>
      <c r="X14" s="6">
        <f>SUM(B14:W14)</f>
        <v>5.5</v>
      </c>
    </row>
    <row r="15" spans="1:39" x14ac:dyDescent="0.2">
      <c r="A15" s="3" t="s">
        <v>34</v>
      </c>
      <c r="C15">
        <v>1</v>
      </c>
      <c r="F15">
        <v>1</v>
      </c>
      <c r="K15">
        <v>1</v>
      </c>
      <c r="P15">
        <v>2</v>
      </c>
      <c r="X15" s="6">
        <f>SUM(B15:W15)</f>
        <v>5</v>
      </c>
    </row>
    <row r="16" spans="1:39" x14ac:dyDescent="0.2">
      <c r="A16" s="3" t="s">
        <v>57</v>
      </c>
      <c r="F16">
        <v>1</v>
      </c>
      <c r="G16">
        <v>3</v>
      </c>
      <c r="X16" s="6">
        <f>SUM(B16:W16)</f>
        <v>4</v>
      </c>
    </row>
    <row r="17" spans="1:28" x14ac:dyDescent="0.2">
      <c r="A17" s="3" t="s">
        <v>37</v>
      </c>
      <c r="C17">
        <v>1</v>
      </c>
      <c r="K17">
        <v>1</v>
      </c>
      <c r="R17">
        <v>2</v>
      </c>
      <c r="X17" s="6">
        <f>SUM(B17:W17)</f>
        <v>4</v>
      </c>
    </row>
    <row r="18" spans="1:28" x14ac:dyDescent="0.2">
      <c r="A18" s="3" t="s">
        <v>38</v>
      </c>
      <c r="C18">
        <v>1</v>
      </c>
      <c r="E18">
        <v>1</v>
      </c>
      <c r="J18">
        <v>1</v>
      </c>
      <c r="K18">
        <v>1</v>
      </c>
      <c r="X18" s="6">
        <f>SUM(B18:W18)</f>
        <v>4</v>
      </c>
    </row>
    <row r="19" spans="1:28" x14ac:dyDescent="0.2">
      <c r="A19" s="3" t="s">
        <v>52</v>
      </c>
      <c r="R19">
        <f>1</f>
        <v>1</v>
      </c>
      <c r="S19">
        <v>2</v>
      </c>
      <c r="X19" s="6">
        <f>SUM(B19:W19)</f>
        <v>3</v>
      </c>
    </row>
    <row r="20" spans="1:28" x14ac:dyDescent="0.2">
      <c r="A20" s="3" t="s">
        <v>39</v>
      </c>
      <c r="C20">
        <v>1</v>
      </c>
      <c r="E20">
        <v>1</v>
      </c>
      <c r="J20">
        <v>1</v>
      </c>
      <c r="X20" s="6">
        <f>SUM(B20:W20)</f>
        <v>3</v>
      </c>
    </row>
    <row r="21" spans="1:28" x14ac:dyDescent="0.2">
      <c r="A21" s="3" t="s">
        <v>35</v>
      </c>
      <c r="C21">
        <v>1</v>
      </c>
      <c r="J21">
        <v>1</v>
      </c>
      <c r="X21" s="6">
        <f>SUM(B21:W21)</f>
        <v>2</v>
      </c>
    </row>
    <row r="22" spans="1:28" x14ac:dyDescent="0.2">
      <c r="A22" s="3" t="s">
        <v>49</v>
      </c>
      <c r="J22">
        <v>1</v>
      </c>
      <c r="X22" s="6">
        <f>SUM(B22:W22)</f>
        <v>1</v>
      </c>
    </row>
    <row r="23" spans="1:28" x14ac:dyDescent="0.2">
      <c r="A23" s="3" t="s">
        <v>60</v>
      </c>
      <c r="L23">
        <v>1</v>
      </c>
      <c r="X23" s="6">
        <f>SUM(B23:W23)</f>
        <v>1</v>
      </c>
    </row>
    <row r="24" spans="1:28" x14ac:dyDescent="0.2">
      <c r="A24" s="3" t="s">
        <v>8</v>
      </c>
      <c r="J24">
        <v>1</v>
      </c>
      <c r="X24" s="6">
        <f>SUM(B24:W24)</f>
        <v>1</v>
      </c>
    </row>
    <row r="25" spans="1:28" x14ac:dyDescent="0.2">
      <c r="A25" s="3" t="s">
        <v>59</v>
      </c>
      <c r="L25">
        <v>1</v>
      </c>
      <c r="X25" s="6">
        <f>SUM(B25:W25)</f>
        <v>1</v>
      </c>
    </row>
    <row r="26" spans="1:28" x14ac:dyDescent="0.2">
      <c r="A26" s="3" t="s">
        <v>53</v>
      </c>
      <c r="R26">
        <v>0.5</v>
      </c>
      <c r="X26" s="6">
        <f>SUM(B26:W26)</f>
        <v>0.5</v>
      </c>
    </row>
    <row r="27" spans="1:28" x14ac:dyDescent="0.2">
      <c r="A27" s="3"/>
      <c r="X27" s="6"/>
    </row>
    <row r="28" spans="1:28" x14ac:dyDescent="0.2">
      <c r="AA28" s="2"/>
      <c r="AB28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DF45E-963B-43EE-9107-7AA991C8BF51}">
  <dimension ref="A1:R32"/>
  <sheetViews>
    <sheetView zoomScale="90" zoomScaleNormal="90" workbookViewId="0">
      <pane xSplit="1" topLeftCell="B1" activePane="topRight" state="frozen"/>
      <selection pane="topRight" activeCell="A6" sqref="A6"/>
    </sheetView>
  </sheetViews>
  <sheetFormatPr baseColWidth="10" defaultColWidth="8.83203125" defaultRowHeight="15" x14ac:dyDescent="0.2"/>
  <cols>
    <col min="1" max="1" width="16.1640625" bestFit="1" customWidth="1"/>
    <col min="2" max="18" width="10.83203125" customWidth="1"/>
  </cols>
  <sheetData>
    <row r="1" spans="1:18" x14ac:dyDescent="0.2">
      <c r="B1" t="s">
        <v>27</v>
      </c>
      <c r="C1" t="s">
        <v>27</v>
      </c>
      <c r="D1" t="s">
        <v>72</v>
      </c>
      <c r="E1" t="s">
        <v>72</v>
      </c>
      <c r="F1" t="s">
        <v>72</v>
      </c>
      <c r="G1" t="s">
        <v>74</v>
      </c>
      <c r="H1" t="s">
        <v>74</v>
      </c>
      <c r="I1" t="s">
        <v>74</v>
      </c>
      <c r="J1" t="s">
        <v>77</v>
      </c>
      <c r="K1" t="s">
        <v>75</v>
      </c>
      <c r="L1" t="s">
        <v>69</v>
      </c>
      <c r="N1" t="s">
        <v>69</v>
      </c>
      <c r="P1" t="s">
        <v>69</v>
      </c>
      <c r="R1" s="5"/>
    </row>
    <row r="2" spans="1:18" s="8" customFormat="1" x14ac:dyDescent="0.2">
      <c r="A2" s="7" t="s">
        <v>24</v>
      </c>
      <c r="B2" s="9" t="s">
        <v>0</v>
      </c>
      <c r="C2" s="9" t="s">
        <v>0</v>
      </c>
      <c r="D2" s="9" t="s">
        <v>56</v>
      </c>
      <c r="E2" s="9" t="s">
        <v>56</v>
      </c>
      <c r="F2" s="9" t="s">
        <v>56</v>
      </c>
      <c r="G2" s="9" t="s">
        <v>56</v>
      </c>
      <c r="H2" s="9" t="s">
        <v>56</v>
      </c>
      <c r="I2" s="9" t="s">
        <v>56</v>
      </c>
      <c r="J2" s="9" t="s">
        <v>64</v>
      </c>
      <c r="K2" s="9" t="s">
        <v>56</v>
      </c>
      <c r="L2" s="9" t="s">
        <v>0</v>
      </c>
      <c r="M2" s="9"/>
      <c r="N2" s="9" t="s">
        <v>0</v>
      </c>
      <c r="O2" s="9"/>
      <c r="P2" s="9" t="s">
        <v>0</v>
      </c>
      <c r="Q2" s="9"/>
      <c r="R2" s="6"/>
    </row>
    <row r="3" spans="1:18" s="10" customFormat="1" ht="80" x14ac:dyDescent="0.2">
      <c r="A3" s="16"/>
      <c r="B3" s="10" t="s">
        <v>26</v>
      </c>
      <c r="C3" s="17" t="s">
        <v>26</v>
      </c>
      <c r="D3" s="17" t="s">
        <v>26</v>
      </c>
      <c r="E3" s="17" t="s">
        <v>26</v>
      </c>
      <c r="F3" s="17" t="s">
        <v>26</v>
      </c>
      <c r="G3" s="17" t="s">
        <v>26</v>
      </c>
      <c r="H3" s="17" t="s">
        <v>26</v>
      </c>
      <c r="I3" s="17" t="s">
        <v>26</v>
      </c>
      <c r="J3" s="17" t="s">
        <v>26</v>
      </c>
      <c r="K3" s="17" t="s">
        <v>76</v>
      </c>
      <c r="L3" s="17" t="s">
        <v>51</v>
      </c>
      <c r="M3" s="17"/>
      <c r="N3" s="17" t="s">
        <v>51</v>
      </c>
      <c r="O3" s="17"/>
      <c r="P3" s="17" t="s">
        <v>51</v>
      </c>
      <c r="Q3" s="17"/>
      <c r="R3" s="11"/>
    </row>
    <row r="4" spans="1:18" s="10" customFormat="1" ht="53" customHeight="1" x14ac:dyDescent="0.2">
      <c r="A4" s="14" t="s">
        <v>11</v>
      </c>
      <c r="B4" s="18" t="s">
        <v>28</v>
      </c>
      <c r="C4" s="19" t="s">
        <v>29</v>
      </c>
      <c r="D4" s="19" t="s">
        <v>28</v>
      </c>
      <c r="E4" s="19" t="s">
        <v>29</v>
      </c>
      <c r="F4" s="19" t="s">
        <v>73</v>
      </c>
      <c r="G4" s="19" t="s">
        <v>28</v>
      </c>
      <c r="H4" s="19" t="s">
        <v>29</v>
      </c>
      <c r="I4" s="19" t="s">
        <v>73</v>
      </c>
      <c r="J4" s="19" t="s">
        <v>78</v>
      </c>
      <c r="K4" s="19" t="s">
        <v>73</v>
      </c>
      <c r="L4" s="19" t="s">
        <v>70</v>
      </c>
      <c r="M4" s="19" t="s">
        <v>62</v>
      </c>
      <c r="N4" s="19" t="s">
        <v>28</v>
      </c>
      <c r="O4" s="19" t="s">
        <v>62</v>
      </c>
      <c r="P4" s="19" t="s">
        <v>29</v>
      </c>
      <c r="Q4" s="19" t="s">
        <v>62</v>
      </c>
      <c r="R4" s="20" t="s">
        <v>110</v>
      </c>
    </row>
    <row r="5" spans="1:18" x14ac:dyDescent="0.2">
      <c r="A5" s="3" t="s">
        <v>111</v>
      </c>
      <c r="C5">
        <v>4</v>
      </c>
      <c r="E5">
        <v>3</v>
      </c>
      <c r="F5">
        <v>4.5</v>
      </c>
      <c r="H5">
        <v>4</v>
      </c>
      <c r="I5">
        <v>5</v>
      </c>
      <c r="K5">
        <v>7</v>
      </c>
      <c r="R5" s="6">
        <f>SUM(B5:Q5)+H32</f>
        <v>114.5</v>
      </c>
    </row>
    <row r="6" spans="1:18" x14ac:dyDescent="0.2">
      <c r="A6" s="3" t="s">
        <v>45</v>
      </c>
      <c r="G6">
        <v>3</v>
      </c>
      <c r="J6">
        <v>5.5</v>
      </c>
      <c r="N6">
        <v>1.5</v>
      </c>
      <c r="P6">
        <v>4</v>
      </c>
      <c r="Q6">
        <v>3</v>
      </c>
      <c r="R6" s="6">
        <f>SUM(B6:Q6)</f>
        <v>17</v>
      </c>
    </row>
    <row r="7" spans="1:18" x14ac:dyDescent="0.2">
      <c r="A7" s="3" t="s">
        <v>44</v>
      </c>
      <c r="B7">
        <v>3</v>
      </c>
      <c r="C7">
        <v>3.5</v>
      </c>
      <c r="D7">
        <v>3</v>
      </c>
      <c r="G7">
        <v>1.5</v>
      </c>
      <c r="P7">
        <v>3</v>
      </c>
      <c r="Q7">
        <v>1</v>
      </c>
      <c r="R7" s="6">
        <f>SUM(B7:Q7)</f>
        <v>15</v>
      </c>
    </row>
    <row r="8" spans="1:18" x14ac:dyDescent="0.2">
      <c r="A8" s="3" t="s">
        <v>37</v>
      </c>
      <c r="G8">
        <v>1.5</v>
      </c>
      <c r="N8">
        <f>3+1.5</f>
        <v>4.5</v>
      </c>
      <c r="O8">
        <v>3</v>
      </c>
      <c r="R8" s="6">
        <f>SUM(B8:Q8)</f>
        <v>9</v>
      </c>
    </row>
    <row r="9" spans="1:18" x14ac:dyDescent="0.2">
      <c r="A9" s="3" t="s">
        <v>54</v>
      </c>
      <c r="D9">
        <v>1.5</v>
      </c>
      <c r="N9">
        <v>2.5</v>
      </c>
      <c r="O9">
        <v>2</v>
      </c>
      <c r="R9" s="6">
        <f>SUM(B9:Q9)</f>
        <v>6</v>
      </c>
    </row>
    <row r="10" spans="1:18" x14ac:dyDescent="0.2">
      <c r="A10" s="3" t="s">
        <v>39</v>
      </c>
      <c r="L10">
        <v>2</v>
      </c>
      <c r="M10">
        <v>3</v>
      </c>
      <c r="R10" s="6">
        <f>SUM(B10:Q10)</f>
        <v>5</v>
      </c>
    </row>
    <row r="11" spans="1:18" x14ac:dyDescent="0.2">
      <c r="A11" s="3" t="s">
        <v>36</v>
      </c>
      <c r="N11">
        <v>2</v>
      </c>
      <c r="O11">
        <v>1</v>
      </c>
      <c r="R11" s="6">
        <f>SUM(B11:Q11)</f>
        <v>3</v>
      </c>
    </row>
    <row r="12" spans="1:18" x14ac:dyDescent="0.2">
      <c r="A12" s="3" t="s">
        <v>40</v>
      </c>
      <c r="B12">
        <v>2.5</v>
      </c>
      <c r="R12" s="6">
        <f>SUM(B12:Q12)</f>
        <v>2.5</v>
      </c>
    </row>
    <row r="13" spans="1:18" x14ac:dyDescent="0.2">
      <c r="A13" s="3" t="s">
        <v>34</v>
      </c>
      <c r="B13">
        <v>2</v>
      </c>
      <c r="R13" s="6">
        <f>SUM(B13:Q13)</f>
        <v>2</v>
      </c>
    </row>
    <row r="14" spans="1:18" x14ac:dyDescent="0.2">
      <c r="A14" s="3" t="s">
        <v>32</v>
      </c>
      <c r="B14">
        <v>1.5</v>
      </c>
      <c r="R14" s="6">
        <f>SUM(B14:Q14)</f>
        <v>1.5</v>
      </c>
    </row>
    <row r="15" spans="1:18" x14ac:dyDescent="0.2">
      <c r="A15" s="3" t="s">
        <v>68</v>
      </c>
      <c r="B15">
        <v>1.5</v>
      </c>
      <c r="R15" s="6">
        <f>SUM(B15:Q15)</f>
        <v>1.5</v>
      </c>
    </row>
    <row r="16" spans="1:18" x14ac:dyDescent="0.2">
      <c r="A16" s="3" t="s">
        <v>41</v>
      </c>
      <c r="N16">
        <v>1.5</v>
      </c>
      <c r="R16" s="6">
        <f>SUM(B16:Q16)</f>
        <v>1.5</v>
      </c>
    </row>
    <row r="17" spans="1:18" x14ac:dyDescent="0.2">
      <c r="A17" s="3" t="s">
        <v>71</v>
      </c>
      <c r="L17">
        <v>1</v>
      </c>
      <c r="R17" s="6">
        <f>SUM(B17:Q17)</f>
        <v>1</v>
      </c>
    </row>
    <row r="18" spans="1:18" x14ac:dyDescent="0.2">
      <c r="A18" s="3"/>
      <c r="R18" s="6"/>
    </row>
    <row r="19" spans="1:18" x14ac:dyDescent="0.2">
      <c r="A19" s="3"/>
      <c r="R19" s="6"/>
    </row>
    <row r="20" spans="1:18" x14ac:dyDescent="0.2">
      <c r="A20" s="3"/>
      <c r="R20" s="6"/>
    </row>
    <row r="21" spans="1:18" x14ac:dyDescent="0.2">
      <c r="A21" s="3" t="s">
        <v>79</v>
      </c>
      <c r="B21" t="s">
        <v>105</v>
      </c>
      <c r="C21" t="s">
        <v>106</v>
      </c>
      <c r="D21" t="s">
        <v>107</v>
      </c>
      <c r="E21" t="s">
        <v>108</v>
      </c>
      <c r="G21" t="s">
        <v>109</v>
      </c>
      <c r="H21" t="s">
        <v>18</v>
      </c>
      <c r="R21" s="6"/>
    </row>
    <row r="22" spans="1:18" x14ac:dyDescent="0.2">
      <c r="B22" s="1" t="s">
        <v>84</v>
      </c>
      <c r="C22" t="s">
        <v>82</v>
      </c>
      <c r="D22" t="s">
        <v>80</v>
      </c>
      <c r="E22" t="s">
        <v>81</v>
      </c>
      <c r="G22" t="s">
        <v>103</v>
      </c>
      <c r="H22">
        <f>7+3</f>
        <v>10</v>
      </c>
      <c r="R22" s="6"/>
    </row>
    <row r="23" spans="1:18" x14ac:dyDescent="0.2">
      <c r="A23" s="3"/>
      <c r="B23" t="s">
        <v>83</v>
      </c>
      <c r="C23" t="s">
        <v>85</v>
      </c>
      <c r="D23" t="s">
        <v>86</v>
      </c>
      <c r="E23" t="s">
        <v>29</v>
      </c>
      <c r="G23" t="s">
        <v>87</v>
      </c>
      <c r="H23">
        <v>6.5</v>
      </c>
      <c r="R23" s="6"/>
    </row>
    <row r="24" spans="1:18" x14ac:dyDescent="0.2">
      <c r="A24" s="3"/>
      <c r="B24" t="s">
        <v>88</v>
      </c>
      <c r="C24" t="s">
        <v>89</v>
      </c>
      <c r="D24" t="s">
        <v>80</v>
      </c>
      <c r="E24" t="s">
        <v>29</v>
      </c>
      <c r="G24" t="s">
        <v>90</v>
      </c>
      <c r="H24">
        <v>6</v>
      </c>
      <c r="R24" s="6"/>
    </row>
    <row r="25" spans="1:18" x14ac:dyDescent="0.2">
      <c r="A25" s="3"/>
      <c r="B25" t="s">
        <v>88</v>
      </c>
      <c r="C25" t="s">
        <v>89</v>
      </c>
      <c r="D25" t="s">
        <v>91</v>
      </c>
      <c r="E25" t="s">
        <v>73</v>
      </c>
      <c r="G25" t="s">
        <v>87</v>
      </c>
      <c r="H25">
        <v>11.5</v>
      </c>
      <c r="R25" s="6"/>
    </row>
    <row r="26" spans="1:18" x14ac:dyDescent="0.2">
      <c r="A26" s="3"/>
      <c r="B26" t="s">
        <v>92</v>
      </c>
      <c r="C26" t="s">
        <v>93</v>
      </c>
      <c r="D26" t="s">
        <v>91</v>
      </c>
      <c r="E26" t="s">
        <v>73</v>
      </c>
      <c r="G26" t="s">
        <v>87</v>
      </c>
      <c r="H26">
        <v>11.5</v>
      </c>
      <c r="R26" s="6"/>
    </row>
    <row r="27" spans="1:18" x14ac:dyDescent="0.2">
      <c r="A27" s="3"/>
      <c r="B27" t="s">
        <v>94</v>
      </c>
      <c r="C27" t="s">
        <v>95</v>
      </c>
      <c r="D27" t="s">
        <v>91</v>
      </c>
      <c r="E27" t="s">
        <v>73</v>
      </c>
      <c r="G27" t="s">
        <v>87</v>
      </c>
      <c r="H27">
        <v>11.5</v>
      </c>
      <c r="R27" s="6"/>
    </row>
    <row r="28" spans="1:18" x14ac:dyDescent="0.2">
      <c r="B28" t="s">
        <v>96</v>
      </c>
      <c r="C28" t="s">
        <v>97</v>
      </c>
      <c r="D28" t="s">
        <v>91</v>
      </c>
      <c r="E28" t="s">
        <v>98</v>
      </c>
      <c r="G28" t="s">
        <v>87</v>
      </c>
      <c r="H28">
        <v>11.5</v>
      </c>
      <c r="R28" s="6"/>
    </row>
    <row r="29" spans="1:18" x14ac:dyDescent="0.2">
      <c r="B29" t="s">
        <v>99</v>
      </c>
      <c r="C29" t="s">
        <v>100</v>
      </c>
      <c r="D29" t="s">
        <v>80</v>
      </c>
      <c r="E29" t="s">
        <v>73</v>
      </c>
      <c r="G29" t="s">
        <v>87</v>
      </c>
      <c r="H29">
        <v>7.5</v>
      </c>
    </row>
    <row r="30" spans="1:18" x14ac:dyDescent="0.2">
      <c r="B30" t="s">
        <v>99</v>
      </c>
      <c r="C30" t="s">
        <v>100</v>
      </c>
      <c r="D30" t="s">
        <v>80</v>
      </c>
      <c r="E30" t="s">
        <v>101</v>
      </c>
      <c r="G30" t="s">
        <v>103</v>
      </c>
      <c r="H30">
        <f>7+3</f>
        <v>10</v>
      </c>
    </row>
    <row r="31" spans="1:18" x14ac:dyDescent="0.2">
      <c r="B31" t="s">
        <v>99</v>
      </c>
      <c r="C31" t="s">
        <v>100</v>
      </c>
      <c r="D31" t="s">
        <v>80</v>
      </c>
      <c r="E31" t="s">
        <v>102</v>
      </c>
      <c r="G31" t="s">
        <v>104</v>
      </c>
      <c r="H31">
        <v>1</v>
      </c>
    </row>
    <row r="32" spans="1:18" x14ac:dyDescent="0.2">
      <c r="H32" s="8">
        <f>SUM(H22:H31)</f>
        <v>87</v>
      </c>
    </row>
  </sheetData>
  <autoFilter ref="A4:R4" xr:uid="{796DF45E-963B-43EE-9107-7AA991C8BF51}">
    <sortState xmlns:xlrd2="http://schemas.microsoft.com/office/spreadsheetml/2017/richdata2" ref="A5:R17">
      <sortCondition descending="1" ref="R4:R17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26BD-7F1B-4D05-8E72-9216659A822C}">
  <dimension ref="A1:L18"/>
  <sheetViews>
    <sheetView workbookViewId="0">
      <selection activeCell="G31" sqref="G31"/>
    </sheetView>
  </sheetViews>
  <sheetFormatPr baseColWidth="10" defaultColWidth="8.83203125" defaultRowHeight="15" x14ac:dyDescent="0.2"/>
  <cols>
    <col min="1" max="1" width="10.1640625" bestFit="1" customWidth="1"/>
    <col min="2" max="2" width="16.5" bestFit="1" customWidth="1"/>
    <col min="3" max="3" width="14.83203125" bestFit="1" customWidth="1"/>
    <col min="4" max="5" width="16.5" bestFit="1" customWidth="1"/>
    <col min="8" max="8" width="17.5" bestFit="1" customWidth="1"/>
    <col min="10" max="10" width="17.5" bestFit="1" customWidth="1"/>
    <col min="11" max="11" width="17.83203125" bestFit="1" customWidth="1"/>
    <col min="12" max="12" width="14.83203125" bestFit="1" customWidth="1"/>
  </cols>
  <sheetData>
    <row r="1" spans="1:12" x14ac:dyDescent="0.2">
      <c r="A1" t="s">
        <v>12</v>
      </c>
      <c r="C1">
        <v>10</v>
      </c>
      <c r="D1">
        <v>7</v>
      </c>
      <c r="E1">
        <v>5</v>
      </c>
      <c r="H1" t="s">
        <v>21</v>
      </c>
      <c r="J1">
        <v>10</v>
      </c>
      <c r="K1">
        <v>7</v>
      </c>
      <c r="L1">
        <v>5</v>
      </c>
    </row>
    <row r="2" spans="1:12" x14ac:dyDescent="0.2">
      <c r="A2" s="1">
        <v>44030</v>
      </c>
      <c r="B2" t="s">
        <v>13</v>
      </c>
      <c r="C2" t="s">
        <v>16</v>
      </c>
      <c r="D2" t="s">
        <v>16</v>
      </c>
      <c r="E2" t="s">
        <v>16</v>
      </c>
      <c r="H2" s="1">
        <v>44008</v>
      </c>
      <c r="I2">
        <v>65</v>
      </c>
      <c r="J2" t="s">
        <v>9</v>
      </c>
      <c r="K2" t="s">
        <v>8</v>
      </c>
      <c r="L2" t="s">
        <v>22</v>
      </c>
    </row>
    <row r="3" spans="1:12" x14ac:dyDescent="0.2">
      <c r="A3" s="1"/>
      <c r="B3" t="s">
        <v>14</v>
      </c>
      <c r="C3" t="s">
        <v>16</v>
      </c>
      <c r="D3" t="s">
        <v>16</v>
      </c>
      <c r="E3" t="s">
        <v>16</v>
      </c>
      <c r="I3">
        <v>80</v>
      </c>
      <c r="J3" t="s">
        <v>23</v>
      </c>
      <c r="K3" t="s">
        <v>6</v>
      </c>
      <c r="L3" t="s">
        <v>7</v>
      </c>
    </row>
    <row r="4" spans="1:12" x14ac:dyDescent="0.2">
      <c r="A4" s="1"/>
      <c r="B4" t="s">
        <v>15</v>
      </c>
      <c r="C4" t="s">
        <v>2</v>
      </c>
      <c r="D4" t="s">
        <v>3</v>
      </c>
      <c r="E4" t="s">
        <v>16</v>
      </c>
      <c r="H4" s="1">
        <v>44043</v>
      </c>
      <c r="I4">
        <v>65</v>
      </c>
      <c r="J4" t="s">
        <v>9</v>
      </c>
      <c r="K4" t="s">
        <v>16</v>
      </c>
      <c r="L4" t="s">
        <v>8</v>
      </c>
    </row>
    <row r="5" spans="1:12" x14ac:dyDescent="0.2">
      <c r="A5" s="1">
        <v>44079</v>
      </c>
      <c r="B5" t="s">
        <v>13</v>
      </c>
      <c r="C5" t="s">
        <v>16</v>
      </c>
      <c r="D5" t="s">
        <v>16</v>
      </c>
      <c r="E5" t="s">
        <v>3</v>
      </c>
      <c r="I5">
        <v>85</v>
      </c>
      <c r="J5" t="s">
        <v>23</v>
      </c>
      <c r="K5" t="s">
        <v>16</v>
      </c>
    </row>
    <row r="6" spans="1:12" x14ac:dyDescent="0.2">
      <c r="A6" s="1"/>
      <c r="B6" t="s">
        <v>14</v>
      </c>
      <c r="C6" t="s">
        <v>16</v>
      </c>
      <c r="D6" t="s">
        <v>16</v>
      </c>
      <c r="E6" t="s">
        <v>16</v>
      </c>
      <c r="H6" s="1">
        <v>44080</v>
      </c>
      <c r="I6">
        <v>70</v>
      </c>
      <c r="J6" t="s">
        <v>16</v>
      </c>
      <c r="K6" t="s">
        <v>9</v>
      </c>
      <c r="L6" t="s">
        <v>16</v>
      </c>
    </row>
    <row r="7" spans="1:12" x14ac:dyDescent="0.2">
      <c r="A7" s="1"/>
      <c r="B7" t="s">
        <v>15</v>
      </c>
      <c r="C7" t="s">
        <v>16</v>
      </c>
      <c r="D7" t="s">
        <v>16</v>
      </c>
      <c r="E7" t="s">
        <v>16</v>
      </c>
      <c r="I7">
        <v>80</v>
      </c>
      <c r="J7" t="s">
        <v>23</v>
      </c>
    </row>
    <row r="8" spans="1:12" x14ac:dyDescent="0.2">
      <c r="A8" s="1">
        <v>44122</v>
      </c>
      <c r="B8" t="s">
        <v>13</v>
      </c>
      <c r="C8" t="s">
        <v>16</v>
      </c>
      <c r="D8" t="s">
        <v>16</v>
      </c>
      <c r="E8" t="s">
        <v>17</v>
      </c>
    </row>
    <row r="9" spans="1:12" x14ac:dyDescent="0.2">
      <c r="B9" t="s">
        <v>14</v>
      </c>
      <c r="C9" t="s">
        <v>4</v>
      </c>
      <c r="D9" t="s">
        <v>5</v>
      </c>
      <c r="E9" t="s">
        <v>3</v>
      </c>
    </row>
    <row r="10" spans="1:12" x14ac:dyDescent="0.2">
      <c r="B10" t="s">
        <v>15</v>
      </c>
      <c r="C10" t="s">
        <v>16</v>
      </c>
      <c r="D10" t="s">
        <v>16</v>
      </c>
      <c r="E10" t="s">
        <v>16</v>
      </c>
    </row>
    <row r="12" spans="1:12" x14ac:dyDescent="0.2">
      <c r="A12" t="s">
        <v>18</v>
      </c>
      <c r="D12" t="s">
        <v>20</v>
      </c>
    </row>
    <row r="13" spans="1:12" x14ac:dyDescent="0.2">
      <c r="A13">
        <v>1</v>
      </c>
      <c r="B13" t="s">
        <v>3</v>
      </c>
      <c r="C13">
        <f>7+5+5</f>
        <v>17</v>
      </c>
      <c r="D13">
        <v>200</v>
      </c>
      <c r="H13" t="s">
        <v>23</v>
      </c>
      <c r="I13">
        <f>10+10+10</f>
        <v>30</v>
      </c>
    </row>
    <row r="14" spans="1:12" x14ac:dyDescent="0.2">
      <c r="A14">
        <v>2</v>
      </c>
      <c r="B14" t="s">
        <v>19</v>
      </c>
      <c r="C14">
        <v>10</v>
      </c>
      <c r="D14">
        <f>250/2</f>
        <v>125</v>
      </c>
      <c r="H14" t="s">
        <v>9</v>
      </c>
      <c r="I14">
        <f>10+10+7</f>
        <v>27</v>
      </c>
    </row>
    <row r="15" spans="1:12" x14ac:dyDescent="0.2">
      <c r="A15">
        <v>3</v>
      </c>
      <c r="B15" t="s">
        <v>2</v>
      </c>
      <c r="C15">
        <v>10</v>
      </c>
      <c r="D15">
        <f>250/2</f>
        <v>125</v>
      </c>
      <c r="H15" t="s">
        <v>8</v>
      </c>
      <c r="I15">
        <f>7+5</f>
        <v>12</v>
      </c>
    </row>
    <row r="16" spans="1:12" x14ac:dyDescent="0.2">
      <c r="A16">
        <v>4</v>
      </c>
      <c r="B16" t="s">
        <v>5</v>
      </c>
      <c r="C16">
        <v>7</v>
      </c>
      <c r="D16" t="s">
        <v>16</v>
      </c>
      <c r="H16" t="s">
        <v>6</v>
      </c>
      <c r="I16">
        <f>7</f>
        <v>7</v>
      </c>
    </row>
    <row r="17" spans="1:9" x14ac:dyDescent="0.2">
      <c r="A17">
        <v>5</v>
      </c>
      <c r="B17" t="s">
        <v>1</v>
      </c>
      <c r="C17">
        <v>5</v>
      </c>
      <c r="D17" t="s">
        <v>16</v>
      </c>
      <c r="H17" t="s">
        <v>22</v>
      </c>
      <c r="I17">
        <f>5</f>
        <v>5</v>
      </c>
    </row>
    <row r="18" spans="1:9" x14ac:dyDescent="0.2">
      <c r="H18" t="s">
        <v>7</v>
      </c>
      <c r="I18">
        <f>5</f>
        <v>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1CEF4D23FE5F459ECCAA42E49AC266" ma:contentTypeVersion="13" ma:contentTypeDescription="Create a new document." ma:contentTypeScope="" ma:versionID="99a1fae06e5e25253a50aae7a34b0325">
  <xsd:schema xmlns:xsd="http://www.w3.org/2001/XMLSchema" xmlns:xs="http://www.w3.org/2001/XMLSchema" xmlns:p="http://schemas.microsoft.com/office/2006/metadata/properties" xmlns:ns3="8f104059-c6a0-41c8-925c-823428fa0de1" xmlns:ns4="bb911efd-580b-402b-887c-5c1436db1231" targetNamespace="http://schemas.microsoft.com/office/2006/metadata/properties" ma:root="true" ma:fieldsID="93b192b9611665adc7c414199b9a17ec" ns3:_="" ns4:_="">
    <xsd:import namespace="8f104059-c6a0-41c8-925c-823428fa0de1"/>
    <xsd:import namespace="bb911efd-580b-402b-887c-5c1436db12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3:SharedWithDetails" minOccurs="0"/>
                <xsd:element ref="ns3:SharingHintHash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04059-c6a0-41c8-925c-823428fa0d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11efd-580b-402b-887c-5c1436db12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EC67A1-F137-48FD-A032-9F3236D5DF9A}">
  <ds:schemaRefs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8f104059-c6a0-41c8-925c-823428fa0de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b911efd-580b-402b-887c-5c1436db1231"/>
  </ds:schemaRefs>
</ds:datastoreItem>
</file>

<file path=customXml/itemProps2.xml><?xml version="1.0" encoding="utf-8"?>
<ds:datastoreItem xmlns:ds="http://schemas.openxmlformats.org/officeDocument/2006/customXml" ds:itemID="{E942E2C4-FD7D-4A7F-BC28-FAFF0B0433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11CC3-D10A-4F97-91C3-C4CC7A8720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104059-c6a0-41c8-925c-823428fa0de1"/>
    <ds:schemaRef ds:uri="bb911efd-580b-402b-887c-5c1436db12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estekisat 2025</vt:lpstr>
      <vt:lpstr>koulukisat 2025</vt:lpstr>
      <vt:lpstr>VUR CUP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Jylha, Laura</dc:creator>
  <cp:lastModifiedBy>Laura Vartiainen</cp:lastModifiedBy>
  <dcterms:created xsi:type="dcterms:W3CDTF">2020-11-10T20:28:25Z</dcterms:created>
  <dcterms:modified xsi:type="dcterms:W3CDTF">2025-10-04T16:09:23Z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0x010100F61CEF4D23FE5F459ECCAA42E49AC266</vt:lpwstr>
  </property>
</Properties>
</file>